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nec_nas_01\balanza\Encuestas no financieras 2004\Avance 2026\II trim\Cuadros PDF\"/>
    </mc:Choice>
  </mc:AlternateContent>
  <bookViews>
    <workbookView xWindow="0" yWindow="0" windowWidth="21600" windowHeight="9735" tabRatio="831"/>
  </bookViews>
  <sheets>
    <sheet name="Cuadro 10 RCN" sheetId="71" r:id="rId1"/>
  </sheets>
  <definedNames>
    <definedName name="_xlnm.Print_Area" localSheetId="0">'Cuadro 10 RCN'!$A$1:$E$112</definedName>
    <definedName name="_xlnm.Print_Titles" localSheetId="0">'Cuadro 10 RCN'!$9:$14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04" i="71" l="1"/>
  <c r="D104" i="71"/>
  <c r="E103" i="71"/>
  <c r="D103" i="71"/>
  <c r="E102" i="71"/>
  <c r="D102" i="71"/>
  <c r="E101" i="71"/>
  <c r="D101" i="71"/>
  <c r="E100" i="71"/>
  <c r="D100" i="71"/>
  <c r="C99" i="71"/>
  <c r="C93" i="71" s="1"/>
  <c r="B99" i="71"/>
  <c r="B93" i="71" s="1"/>
  <c r="E93" i="71" s="1"/>
  <c r="E98" i="71"/>
  <c r="D98" i="71"/>
  <c r="E97" i="71"/>
  <c r="D97" i="71"/>
  <c r="E96" i="71"/>
  <c r="D96" i="71"/>
  <c r="E95" i="71"/>
  <c r="D95" i="71"/>
  <c r="C94" i="71"/>
  <c r="D94" i="71" s="1"/>
  <c r="B94" i="71"/>
  <c r="E94" i="71" s="1"/>
  <c r="E92" i="71"/>
  <c r="D92" i="71"/>
  <c r="E91" i="71"/>
  <c r="D91" i="71"/>
  <c r="C90" i="71"/>
  <c r="D90" i="71" s="1"/>
  <c r="B90" i="71"/>
  <c r="E90" i="71" s="1"/>
  <c r="E89" i="71"/>
  <c r="D89" i="71"/>
  <c r="E88" i="71"/>
  <c r="D88" i="71"/>
  <c r="E87" i="71"/>
  <c r="D87" i="71"/>
  <c r="E86" i="71"/>
  <c r="C86" i="71"/>
  <c r="D86" i="71" s="1"/>
  <c r="B86" i="71"/>
  <c r="E85" i="71"/>
  <c r="D85" i="71"/>
  <c r="E84" i="71"/>
  <c r="D84" i="71"/>
  <c r="E83" i="71"/>
  <c r="D83" i="71"/>
  <c r="C82" i="71"/>
  <c r="D82" i="71" s="1"/>
  <c r="B82" i="71"/>
  <c r="E82" i="71" s="1"/>
  <c r="C81" i="71"/>
  <c r="C80" i="71" s="1"/>
  <c r="B81" i="71"/>
  <c r="E81" i="71" s="1"/>
  <c r="E79" i="71"/>
  <c r="D79" i="71"/>
  <c r="E77" i="71"/>
  <c r="D77" i="71"/>
  <c r="E76" i="71"/>
  <c r="D76" i="71"/>
  <c r="E75" i="71"/>
  <c r="D75" i="71"/>
  <c r="E74" i="71"/>
  <c r="D74" i="71"/>
  <c r="C73" i="71"/>
  <c r="D73" i="71" s="1"/>
  <c r="B73" i="71"/>
  <c r="E73" i="71" s="1"/>
  <c r="E72" i="71"/>
  <c r="D72" i="71"/>
  <c r="E71" i="71"/>
  <c r="D71" i="71"/>
  <c r="E70" i="71"/>
  <c r="D70" i="71"/>
  <c r="E69" i="71"/>
  <c r="D69" i="71"/>
  <c r="C69" i="71"/>
  <c r="B69" i="71"/>
  <c r="E68" i="71"/>
  <c r="D68" i="71"/>
  <c r="C67" i="71"/>
  <c r="D67" i="71" s="1"/>
  <c r="B67" i="71"/>
  <c r="E67" i="71" s="1"/>
  <c r="E66" i="71"/>
  <c r="D66" i="71"/>
  <c r="E65" i="71"/>
  <c r="D65" i="71"/>
  <c r="E64" i="71"/>
  <c r="D64" i="71"/>
  <c r="C63" i="71"/>
  <c r="C61" i="71" s="1"/>
  <c r="B63" i="71"/>
  <c r="E63" i="71" s="1"/>
  <c r="E62" i="71"/>
  <c r="D62" i="71"/>
  <c r="E59" i="71"/>
  <c r="D59" i="71"/>
  <c r="E58" i="71"/>
  <c r="D58" i="71"/>
  <c r="E57" i="71"/>
  <c r="D57" i="71"/>
  <c r="E56" i="71"/>
  <c r="D56" i="71"/>
  <c r="E55" i="71"/>
  <c r="D55" i="71"/>
  <c r="E54" i="71"/>
  <c r="D54" i="71"/>
  <c r="E53" i="71"/>
  <c r="D53" i="71"/>
  <c r="E52" i="71"/>
  <c r="D52" i="71"/>
  <c r="E51" i="71"/>
  <c r="D51" i="71"/>
  <c r="E50" i="71"/>
  <c r="D50" i="71"/>
  <c r="E49" i="71"/>
  <c r="D49" i="71"/>
  <c r="C48" i="71"/>
  <c r="D48" i="71" s="1"/>
  <c r="B48" i="71"/>
  <c r="E48" i="71" s="1"/>
  <c r="E47" i="71"/>
  <c r="D47" i="71"/>
  <c r="E46" i="71"/>
  <c r="D46" i="71"/>
  <c r="E45" i="71"/>
  <c r="D45" i="71"/>
  <c r="E44" i="71"/>
  <c r="D44" i="71"/>
  <c r="E43" i="71"/>
  <c r="D43" i="71"/>
  <c r="E42" i="71"/>
  <c r="D42" i="71"/>
  <c r="E41" i="71"/>
  <c r="D41" i="71"/>
  <c r="E40" i="71"/>
  <c r="D40" i="71"/>
  <c r="E39" i="71"/>
  <c r="D39" i="71"/>
  <c r="E38" i="71"/>
  <c r="D38" i="71"/>
  <c r="E37" i="71"/>
  <c r="D37" i="71"/>
  <c r="C36" i="71"/>
  <c r="D36" i="71" s="1"/>
  <c r="B36" i="71"/>
  <c r="E36" i="71" s="1"/>
  <c r="E34" i="71"/>
  <c r="D34" i="71"/>
  <c r="E33" i="71"/>
  <c r="D33" i="71"/>
  <c r="E32" i="71"/>
  <c r="D32" i="71"/>
  <c r="E31" i="71"/>
  <c r="D31" i="71"/>
  <c r="C30" i="71"/>
  <c r="C24" i="71" s="1"/>
  <c r="D24" i="71" s="1"/>
  <c r="B30" i="71"/>
  <c r="E29" i="71"/>
  <c r="D29" i="71"/>
  <c r="E28" i="71"/>
  <c r="D28" i="71"/>
  <c r="E27" i="71"/>
  <c r="D27" i="71"/>
  <c r="E26" i="71"/>
  <c r="D26" i="71"/>
  <c r="E25" i="71"/>
  <c r="C25" i="71"/>
  <c r="D25" i="71" s="1"/>
  <c r="B25" i="71"/>
  <c r="B22" i="71" s="1"/>
  <c r="B24" i="71"/>
  <c r="C23" i="71"/>
  <c r="C20" i="71" s="1"/>
  <c r="B23" i="71"/>
  <c r="B20" i="71" s="1"/>
  <c r="C22" i="71"/>
  <c r="C21" i="71" s="1"/>
  <c r="C78" i="71" l="1"/>
  <c r="E20" i="71"/>
  <c r="B17" i="71"/>
  <c r="D20" i="71"/>
  <c r="C17" i="71"/>
  <c r="D17" i="71" s="1"/>
  <c r="C60" i="71"/>
  <c r="D93" i="71"/>
  <c r="E24" i="71"/>
  <c r="B21" i="71"/>
  <c r="E21" i="71" s="1"/>
  <c r="E22" i="71"/>
  <c r="D81" i="71"/>
  <c r="B61" i="71"/>
  <c r="D23" i="71"/>
  <c r="E23" i="71"/>
  <c r="D63" i="71"/>
  <c r="D22" i="71"/>
  <c r="D30" i="71"/>
  <c r="B80" i="71"/>
  <c r="E30" i="71"/>
  <c r="D99" i="71"/>
  <c r="E99" i="71"/>
  <c r="B35" i="71"/>
  <c r="C19" i="71"/>
  <c r="C35" i="71"/>
  <c r="D35" i="71" s="1"/>
  <c r="B78" i="71" l="1"/>
  <c r="E78" i="71" s="1"/>
  <c r="E80" i="71"/>
  <c r="E17" i="71"/>
  <c r="B60" i="71"/>
  <c r="E60" i="71" s="1"/>
  <c r="E61" i="71"/>
  <c r="D61" i="71"/>
  <c r="C18" i="71"/>
  <c r="C16" i="71"/>
  <c r="B19" i="71"/>
  <c r="D21" i="71"/>
  <c r="E35" i="71"/>
  <c r="D80" i="71"/>
  <c r="D78" i="71"/>
  <c r="B18" i="71" l="1"/>
  <c r="E18" i="71" s="1"/>
  <c r="E19" i="71"/>
  <c r="B16" i="71"/>
  <c r="D19" i="71"/>
  <c r="D18" i="71"/>
  <c r="D60" i="71"/>
  <c r="C15" i="71"/>
  <c r="D16" i="71"/>
  <c r="C105" i="71" l="1"/>
  <c r="B15" i="71"/>
  <c r="E16" i="71"/>
  <c r="E15" i="71" l="1"/>
  <c r="B105" i="71"/>
  <c r="E105" i="71" s="1"/>
  <c r="D15" i="71"/>
  <c r="D105" i="71" l="1"/>
</calcChain>
</file>

<file path=xl/sharedStrings.xml><?xml version="1.0" encoding="utf-8"?>
<sst xmlns="http://schemas.openxmlformats.org/spreadsheetml/2006/main" count="111" uniqueCount="91">
  <si>
    <t>Cuadro 10. RESUMEN DE LOS COMPONENTES NORMALIZADOS DE LA BALANZA DE PAGOS</t>
  </si>
  <si>
    <t>Resumen de los componentes normalizados</t>
  </si>
  <si>
    <t>Variación</t>
  </si>
  <si>
    <t>Absoluta</t>
  </si>
  <si>
    <t>Porcentual</t>
  </si>
  <si>
    <t>Partida</t>
  </si>
  <si>
    <t>(P) Cifras preliminares.</t>
  </si>
  <si>
    <t>(E) Cifras estimadas.</t>
  </si>
  <si>
    <t>República de Panamá</t>
  </si>
  <si>
    <t>CONTRALORÍA GENERAL DE LA REPÚBLICA</t>
  </si>
  <si>
    <t>Instituto Nacional de Estadística y Censo</t>
  </si>
  <si>
    <t>n.i.o.p. No incluida en otra partida.</t>
  </si>
  <si>
    <t xml:space="preserve"> I.   Cuenta corriente</t>
  </si>
  <si>
    <t xml:space="preserve">      Bienes, servicios y renta (netos)</t>
  </si>
  <si>
    <t xml:space="preserve">      Exportación de bienes, servicios y renta</t>
  </si>
  <si>
    <t xml:space="preserve">      Exportación de bienes, servicios, renta y transferencias corrientes</t>
  </si>
  <si>
    <t xml:space="preserve">      Importación de bienes, servicios, renta y transferencias corrientes</t>
  </si>
  <si>
    <t xml:space="preserve">      Importación de bienes, servicios y renta</t>
  </si>
  <si>
    <t xml:space="preserve">      Bienes y servicios (netos)</t>
  </si>
  <si>
    <t xml:space="preserve">      Exportación de bienes y servicios</t>
  </si>
  <si>
    <t xml:space="preserve">      Importación de bienes y servicios</t>
  </si>
  <si>
    <t xml:space="preserve">      A.  Bienes (netos)</t>
  </si>
  <si>
    <t xml:space="preserve">                Bienes (crédito)</t>
  </si>
  <si>
    <t xml:space="preserve">                2.  Bienes para transformación</t>
  </si>
  <si>
    <t xml:space="preserve">                3.  Reparaciones de bienes</t>
  </si>
  <si>
    <t xml:space="preserve">                4.  Bienes adquiridos en puertos por medios de transporte</t>
  </si>
  <si>
    <t xml:space="preserve">                Bienes (débito)</t>
  </si>
  <si>
    <t xml:space="preserve">      B.  Servicios (netos)</t>
  </si>
  <si>
    <t xml:space="preserve">                Servicios (crédito)</t>
  </si>
  <si>
    <t xml:space="preserve">                1.  Transportes</t>
  </si>
  <si>
    <t xml:space="preserve">                2.  Viajes</t>
  </si>
  <si>
    <t xml:space="preserve">                3.  Servicios de comunicaciones</t>
  </si>
  <si>
    <t xml:space="preserve">                4.  Servicios de construcción</t>
  </si>
  <si>
    <t xml:space="preserve">                5.  Servicios de seguros</t>
  </si>
  <si>
    <t xml:space="preserve">                6.  Servicios financieros</t>
  </si>
  <si>
    <t xml:space="preserve">                7.  Servicios de informática y de información</t>
  </si>
  <si>
    <t xml:space="preserve">                8.  Regalías y derechos de licencia</t>
  </si>
  <si>
    <t xml:space="preserve">                9.  Otros servicios empresariales</t>
  </si>
  <si>
    <t xml:space="preserve">              10.  Servicios culturales, personales y recreativos</t>
  </si>
  <si>
    <t xml:space="preserve">              11.  Servicios del gobierno, n.i.o.p.</t>
  </si>
  <si>
    <t xml:space="preserve">                Servicios (débito)</t>
  </si>
  <si>
    <t xml:space="preserve">      C.  Renta (neta)</t>
  </si>
  <si>
    <t xml:space="preserve">                Renta (crédito)</t>
  </si>
  <si>
    <t xml:space="preserve">                1.  Remuneración de empleados</t>
  </si>
  <si>
    <t xml:space="preserve">                     2.1   Inversión directa</t>
  </si>
  <si>
    <t xml:space="preserve">                     2.2   Inversión de cartera</t>
  </si>
  <si>
    <t xml:space="preserve">                     2.3   Otra inversión</t>
  </si>
  <si>
    <t xml:space="preserve">                Renta (débito)</t>
  </si>
  <si>
    <t xml:space="preserve">                2.  Renta de la inversión</t>
  </si>
  <si>
    <t xml:space="preserve">      D.  Transferencias corrientes (netas)</t>
  </si>
  <si>
    <t xml:space="preserve">               Transferencias corrientes (crédito)</t>
  </si>
  <si>
    <t xml:space="preserve">               Transferencias corrientes (débito)</t>
  </si>
  <si>
    <t xml:space="preserve">                1.  Gobierno general</t>
  </si>
  <si>
    <t xml:space="preserve">                2.  Otros sectores</t>
  </si>
  <si>
    <t xml:space="preserve"> II.   Cuenta de capital y financiera</t>
  </si>
  <si>
    <t xml:space="preserve">       A.  Cuenta de capital</t>
  </si>
  <si>
    <t xml:space="preserve">       B.  Cuenta financiera</t>
  </si>
  <si>
    <t xml:space="preserve">             1.  Inversión directa</t>
  </si>
  <si>
    <t xml:space="preserve">                 1.1  En el extranjero</t>
  </si>
  <si>
    <t xml:space="preserve">                       1.1.1  Acciones y participaciones de capital</t>
  </si>
  <si>
    <t xml:space="preserve">                 1.2  En la economía declarante</t>
  </si>
  <si>
    <t xml:space="preserve">                       1.2.1  Acciones y participaciones de capital</t>
  </si>
  <si>
    <t xml:space="preserve">             2.  Inversión de cartera</t>
  </si>
  <si>
    <t xml:space="preserve">             3.  Otra inversión</t>
  </si>
  <si>
    <t xml:space="preserve">                   3.2  Pasivos</t>
  </si>
  <si>
    <t xml:space="preserve">             4.  Activos de reserva</t>
  </si>
  <si>
    <t>(En millones de balboas)</t>
  </si>
  <si>
    <t xml:space="preserve">                1.  Mercancías generales</t>
  </si>
  <si>
    <t xml:space="preserve">                       1.1.3  Otro capital</t>
  </si>
  <si>
    <t xml:space="preserve">                       1.1.2  Utilidades reinvertidas</t>
  </si>
  <si>
    <t xml:space="preserve">                       1.2.2  Utilidades reinvertidas</t>
  </si>
  <si>
    <t xml:space="preserve">                       1.2.3  Otro capital</t>
  </si>
  <si>
    <t xml:space="preserve">                  2.1  Activos</t>
  </si>
  <si>
    <t xml:space="preserve">                  2.2  Pasivos</t>
  </si>
  <si>
    <t xml:space="preserve">                  3.1  Activos</t>
  </si>
  <si>
    <t xml:space="preserve">                         3.1.1  Créditos comerciales</t>
  </si>
  <si>
    <t xml:space="preserve">                         3.1.2  Préstamos</t>
  </si>
  <si>
    <t xml:space="preserve">                         3.1.3  Moneda y depósitos</t>
  </si>
  <si>
    <t xml:space="preserve">                         3.1.4  Otros activos</t>
  </si>
  <si>
    <t xml:space="preserve">                         3.2.1  Créditos comerciales</t>
  </si>
  <si>
    <t xml:space="preserve">                         3.2.2  Préstamos</t>
  </si>
  <si>
    <t xml:space="preserve">                         3.2.3  Moneda y depósitos</t>
  </si>
  <si>
    <t xml:space="preserve">                         3.2.4  Otros pasivos</t>
  </si>
  <si>
    <t>III.   Errores y omisiones netos</t>
  </si>
  <si>
    <t>Primer semestre</t>
  </si>
  <si>
    <t>NOTA: De existir diferencia entre el total y los parciales, se debe al redondeo.</t>
  </si>
  <si>
    <t>2026 (E)</t>
  </si>
  <si>
    <t>2025 (P)</t>
  </si>
  <si>
    <t>Y SU VARIACIÓN ABSOLUTA Y PORCENTUAL</t>
  </si>
  <si>
    <t>-     Cantidad nula o cero.</t>
  </si>
  <si>
    <t>DE PANAMÁ, SEGÚN PARTIDA: PRIMER SEMESTRE 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</si>
</sst>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;\-#,##0.0;\-"/>
  </numFmts>
  <fonts count="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u/>
      <sz val="10"/>
      <name val="Arial"/>
      <family val="2"/>
    </font>
    <font>
      <b/>
      <sz val="10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F243E"/>
        <bgColor indexed="64"/>
      </patternFill>
    </fill>
  </fills>
  <borders count="19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NumberFormat="1" applyFont="1" applyFill="1" applyBorder="1" applyAlignment="1" applyProtection="1">
      <alignment horizontal="left"/>
    </xf>
    <xf numFmtId="0" fontId="1" fillId="2" borderId="1" xfId="0" quotePrefix="1" applyNumberFormat="1" applyFont="1" applyFill="1" applyBorder="1" applyAlignment="1" applyProtection="1">
      <alignment horizontal="left"/>
    </xf>
    <xf numFmtId="0" fontId="1" fillId="2" borderId="0" xfId="0" applyNumberFormat="1" applyFont="1" applyFill="1"/>
    <xf numFmtId="0" fontId="1" fillId="0" borderId="0" xfId="0" applyNumberFormat="1" applyFont="1" applyBorder="1" applyAlignment="1"/>
    <xf numFmtId="0" fontId="1" fillId="2" borderId="4" xfId="0" applyNumberFormat="1" applyFont="1" applyFill="1" applyBorder="1" applyAlignment="1" applyProtection="1">
      <alignment horizontal="left"/>
    </xf>
    <xf numFmtId="0" fontId="1" fillId="2" borderId="5" xfId="0" applyNumberFormat="1" applyFont="1" applyFill="1" applyBorder="1"/>
    <xf numFmtId="0" fontId="1" fillId="2" borderId="6" xfId="0" applyNumberFormat="1" applyFont="1" applyFill="1" applyBorder="1"/>
    <xf numFmtId="0" fontId="1" fillId="0" borderId="0" xfId="0" applyNumberFormat="1" applyFont="1" applyFill="1" applyAlignment="1"/>
    <xf numFmtId="0" fontId="1" fillId="2" borderId="0" xfId="0" applyNumberFormat="1" applyFont="1" applyFill="1" applyBorder="1"/>
    <xf numFmtId="0" fontId="1" fillId="0" borderId="0" xfId="0" applyNumberFormat="1" applyFont="1" applyFill="1"/>
    <xf numFmtId="0" fontId="1" fillId="0" borderId="0" xfId="0" applyNumberFormat="1" applyFont="1"/>
    <xf numFmtId="0" fontId="4" fillId="4" borderId="7" xfId="0" applyNumberFormat="1" applyFont="1" applyFill="1" applyBorder="1" applyAlignment="1">
      <alignment vertical="center"/>
    </xf>
    <xf numFmtId="0" fontId="4" fillId="4" borderId="9" xfId="0" applyNumberFormat="1" applyFont="1" applyFill="1" applyBorder="1" applyAlignment="1">
      <alignment vertical="center"/>
    </xf>
    <xf numFmtId="0" fontId="4" fillId="4" borderId="9" xfId="0" applyNumberFormat="1" applyFont="1" applyFill="1" applyBorder="1" applyAlignment="1">
      <alignment horizontal="center" vertical="center"/>
    </xf>
    <xf numFmtId="164" fontId="4" fillId="4" borderId="12" xfId="0" applyNumberFormat="1" applyFont="1" applyFill="1" applyBorder="1" applyAlignment="1">
      <alignment horizontal="center" vertical="center"/>
    </xf>
    <xf numFmtId="0" fontId="4" fillId="4" borderId="11" xfId="0" applyNumberFormat="1" applyFont="1" applyFill="1" applyBorder="1" applyAlignment="1">
      <alignment vertical="center"/>
    </xf>
    <xf numFmtId="0" fontId="1" fillId="2" borderId="1" xfId="0" applyNumberFormat="1" applyFont="1" applyFill="1" applyBorder="1" applyAlignment="1">
      <alignment vertical="center" wrapText="1"/>
    </xf>
    <xf numFmtId="0" fontId="1" fillId="2" borderId="3" xfId="0" applyNumberFormat="1" applyFont="1" applyFill="1" applyBorder="1"/>
    <xf numFmtId="0" fontId="1" fillId="2" borderId="2" xfId="0" applyNumberFormat="1" applyFont="1" applyFill="1" applyBorder="1"/>
    <xf numFmtId="165" fontId="1" fillId="0" borderId="3" xfId="0" applyNumberFormat="1" applyFont="1" applyFill="1" applyBorder="1" applyAlignment="1" applyProtection="1">
      <alignment horizontal="right"/>
    </xf>
    <xf numFmtId="165" fontId="2" fillId="0" borderId="3" xfId="0" applyNumberFormat="1" applyFont="1" applyFill="1" applyBorder="1" applyAlignment="1" applyProtection="1">
      <alignment horizontal="right"/>
    </xf>
    <xf numFmtId="165" fontId="3" fillId="0" borderId="3" xfId="0" applyNumberFormat="1" applyFont="1" applyFill="1" applyBorder="1" applyAlignment="1" applyProtection="1">
      <alignment horizontal="right"/>
    </xf>
    <xf numFmtId="0" fontId="1" fillId="0" borderId="0" xfId="0" quotePrefix="1" applyFont="1" applyFill="1" applyAlignment="1"/>
    <xf numFmtId="0" fontId="2" fillId="0" borderId="0" xfId="0" applyNumberFormat="1" applyFont="1" applyBorder="1" applyAlignment="1">
      <alignment horizontal="center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4" fillId="4" borderId="8" xfId="0" applyNumberFormat="1" applyFont="1" applyFill="1" applyBorder="1" applyAlignment="1">
      <alignment horizontal="center" vertical="center"/>
    </xf>
    <xf numFmtId="0" fontId="4" fillId="4" borderId="7" xfId="0" applyNumberFormat="1" applyFont="1" applyFill="1" applyBorder="1" applyAlignment="1">
      <alignment horizontal="center" vertical="center"/>
    </xf>
    <xf numFmtId="0" fontId="4" fillId="4" borderId="8" xfId="0" applyNumberFormat="1" applyFont="1" applyFill="1" applyBorder="1" applyAlignment="1">
      <alignment horizontal="center" vertical="center" wrapText="1"/>
    </xf>
    <xf numFmtId="0" fontId="4" fillId="4" borderId="18" xfId="0" applyNumberFormat="1" applyFont="1" applyFill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center" vertical="center" wrapText="1"/>
    </xf>
    <xf numFmtId="0" fontId="4" fillId="4" borderId="15" xfId="0" applyNumberFormat="1" applyFont="1" applyFill="1" applyBorder="1" applyAlignment="1">
      <alignment horizontal="center" vertical="center" wrapText="1"/>
    </xf>
    <xf numFmtId="0" fontId="4" fillId="4" borderId="10" xfId="0" applyNumberFormat="1" applyFont="1" applyFill="1" applyBorder="1" applyAlignment="1">
      <alignment horizontal="center" vertical="center"/>
    </xf>
    <xf numFmtId="0" fontId="4" fillId="4" borderId="11" xfId="0" applyNumberFormat="1" applyFont="1" applyFill="1" applyBorder="1" applyAlignment="1">
      <alignment horizontal="center" vertical="center"/>
    </xf>
    <xf numFmtId="164" fontId="4" fillId="4" borderId="8" xfId="0" applyNumberFormat="1" applyFont="1" applyFill="1" applyBorder="1" applyAlignment="1">
      <alignment horizontal="center" vertical="center"/>
    </xf>
    <xf numFmtId="164" fontId="4" fillId="4" borderId="7" xfId="0" applyNumberFormat="1" applyFont="1" applyFill="1" applyBorder="1" applyAlignment="1">
      <alignment horizontal="center" vertical="center"/>
    </xf>
    <xf numFmtId="164" fontId="4" fillId="4" borderId="10" xfId="0" applyNumberFormat="1" applyFont="1" applyFill="1" applyBorder="1" applyAlignment="1">
      <alignment horizontal="center" vertical="center"/>
    </xf>
    <xf numFmtId="164" fontId="4" fillId="4" borderId="11" xfId="0" applyNumberFormat="1" applyFont="1" applyFill="1" applyBorder="1" applyAlignment="1">
      <alignment horizontal="center" vertical="center"/>
    </xf>
    <xf numFmtId="164" fontId="4" fillId="4" borderId="13" xfId="0" quotePrefix="1" applyNumberFormat="1" applyFont="1" applyFill="1" applyBorder="1" applyAlignment="1">
      <alignment horizontal="center" vertical="center" wrapText="1"/>
    </xf>
    <xf numFmtId="164" fontId="4" fillId="4" borderId="16" xfId="0" quotePrefix="1" applyNumberFormat="1" applyFont="1" applyFill="1" applyBorder="1" applyAlignment="1">
      <alignment horizontal="center" vertical="center" wrapText="1"/>
    </xf>
    <xf numFmtId="164" fontId="4" fillId="4" borderId="14" xfId="0" quotePrefix="1" applyNumberFormat="1" applyFont="1" applyFill="1" applyBorder="1" applyAlignment="1">
      <alignment horizontal="center" vertical="center" wrapText="1"/>
    </xf>
    <xf numFmtId="164" fontId="4" fillId="4" borderId="8" xfId="0" quotePrefix="1" applyNumberFormat="1" applyFont="1" applyFill="1" applyBorder="1" applyAlignment="1">
      <alignment horizontal="center" vertical="center" wrapText="1"/>
    </xf>
    <xf numFmtId="164" fontId="4" fillId="4" borderId="17" xfId="0" quotePrefix="1" applyNumberFormat="1" applyFont="1" applyFill="1" applyBorder="1" applyAlignment="1">
      <alignment horizontal="center" vertical="center" wrapText="1"/>
    </xf>
    <xf numFmtId="164" fontId="4" fillId="4" borderId="10" xfId="0" quotePrefix="1" applyNumberFormat="1" applyFont="1" applyFill="1" applyBorder="1" applyAlignment="1">
      <alignment horizontal="center" vertical="center" wrapText="1"/>
    </xf>
    <xf numFmtId="165" fontId="2" fillId="3" borderId="3" xfId="0" applyNumberFormat="1" applyFont="1" applyFill="1" applyBorder="1" applyAlignment="1" applyProtection="1">
      <alignment horizontal="right"/>
    </xf>
    <xf numFmtId="165" fontId="2" fillId="3" borderId="2" xfId="0" applyNumberFormat="1" applyFont="1" applyFill="1" applyBorder="1" applyAlignment="1" applyProtection="1">
      <alignment horizontal="right"/>
    </xf>
    <xf numFmtId="165" fontId="1" fillId="3" borderId="3" xfId="0" applyNumberFormat="1" applyFont="1" applyFill="1" applyBorder="1" applyAlignment="1" applyProtection="1">
      <alignment horizontal="right"/>
    </xf>
    <xf numFmtId="165" fontId="1" fillId="3" borderId="2" xfId="0" applyNumberFormat="1" applyFont="1" applyFill="1" applyBorder="1" applyAlignment="1" applyProtection="1">
      <alignment horizontal="right"/>
    </xf>
    <xf numFmtId="165" fontId="3" fillId="3" borderId="3" xfId="0" applyNumberFormat="1" applyFont="1" applyFill="1" applyBorder="1" applyAlignment="1" applyProtection="1">
      <alignment horizontal="right"/>
    </xf>
    <xf numFmtId="165" fontId="3" fillId="3" borderId="2" xfId="0" applyNumberFormat="1" applyFont="1" applyFill="1" applyBorder="1" applyAlignment="1" applyProtection="1">
      <alignment horizontal="right"/>
    </xf>
    <xf numFmtId="165" fontId="1" fillId="0" borderId="2" xfId="0" applyNumberFormat="1" applyFont="1" applyFill="1" applyBorder="1" applyAlignment="1" applyProtection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2"/>
  <sheetViews>
    <sheetView showGridLines="0" tabSelected="1" zoomScaleNormal="100" zoomScaleSheetLayoutView="100" workbookViewId="0">
      <pane xSplit="1" ySplit="13" topLeftCell="B14" activePane="bottomRight" state="frozen"/>
      <selection pane="topRight" activeCell="B1" sqref="B1"/>
      <selection pane="bottomLeft" activeCell="A14" sqref="A14"/>
      <selection pane="bottomRight" sqref="A1:E1"/>
    </sheetView>
  </sheetViews>
  <sheetFormatPr baseColWidth="10" defaultRowHeight="12.75" customHeight="1" x14ac:dyDescent="0.2"/>
  <cols>
    <col min="1" max="1" width="58.7109375" style="9" customWidth="1"/>
    <col min="2" max="3" width="19.85546875" style="3" customWidth="1"/>
    <col min="4" max="5" width="10.7109375" style="3" customWidth="1"/>
    <col min="6" max="16384" width="11.42578125" style="3"/>
  </cols>
  <sheetData>
    <row r="1" spans="1:5" ht="12.75" customHeight="1" x14ac:dyDescent="0.2">
      <c r="A1" s="25" t="s">
        <v>8</v>
      </c>
      <c r="B1" s="25"/>
      <c r="C1" s="25"/>
      <c r="D1" s="25"/>
      <c r="E1" s="25"/>
    </row>
    <row r="2" spans="1:5" ht="12.75" customHeight="1" x14ac:dyDescent="0.2">
      <c r="A2" s="26" t="s">
        <v>9</v>
      </c>
      <c r="B2" s="26"/>
      <c r="C2" s="26"/>
      <c r="D2" s="26"/>
      <c r="E2" s="26"/>
    </row>
    <row r="3" spans="1:5" ht="12.75" customHeight="1" x14ac:dyDescent="0.2">
      <c r="A3" s="25" t="s">
        <v>10</v>
      </c>
      <c r="B3" s="25"/>
      <c r="C3" s="25"/>
      <c r="D3" s="25"/>
      <c r="E3" s="25"/>
    </row>
    <row r="4" spans="1:5" ht="6" customHeight="1" x14ac:dyDescent="0.2">
      <c r="A4" s="4"/>
      <c r="B4" s="4"/>
      <c r="C4" s="4"/>
      <c r="D4" s="4"/>
      <c r="E4" s="4"/>
    </row>
    <row r="5" spans="1:5" ht="12.75" customHeight="1" x14ac:dyDescent="0.2">
      <c r="A5" s="24" t="s">
        <v>0</v>
      </c>
      <c r="B5" s="24"/>
      <c r="C5" s="24"/>
      <c r="D5" s="24"/>
      <c r="E5" s="24"/>
    </row>
    <row r="6" spans="1:5" ht="12.75" customHeight="1" x14ac:dyDescent="0.2">
      <c r="A6" s="24" t="s">
        <v>90</v>
      </c>
      <c r="B6" s="24"/>
      <c r="C6" s="24"/>
      <c r="D6" s="24"/>
      <c r="E6" s="24"/>
    </row>
    <row r="7" spans="1:5" ht="12.75" customHeight="1" x14ac:dyDescent="0.2">
      <c r="A7" s="24" t="s">
        <v>88</v>
      </c>
      <c r="B7" s="24"/>
      <c r="C7" s="24"/>
      <c r="D7" s="24"/>
      <c r="E7" s="24"/>
    </row>
    <row r="8" spans="1:5" ht="6" customHeight="1" x14ac:dyDescent="0.2">
      <c r="A8" s="4"/>
      <c r="B8" s="4"/>
      <c r="C8" s="4"/>
      <c r="D8" s="4"/>
      <c r="E8" s="4"/>
    </row>
    <row r="9" spans="1:5" ht="14.1" customHeight="1" x14ac:dyDescent="0.2">
      <c r="A9" s="12"/>
      <c r="B9" s="27" t="s">
        <v>1</v>
      </c>
      <c r="C9" s="28"/>
      <c r="D9" s="29" t="s">
        <v>2</v>
      </c>
      <c r="E9" s="30"/>
    </row>
    <row r="10" spans="1:5" ht="14.1" customHeight="1" x14ac:dyDescent="0.2">
      <c r="A10" s="13"/>
      <c r="B10" s="33" t="s">
        <v>66</v>
      </c>
      <c r="C10" s="34"/>
      <c r="D10" s="31"/>
      <c r="E10" s="32"/>
    </row>
    <row r="11" spans="1:5" ht="14.1" customHeight="1" x14ac:dyDescent="0.2">
      <c r="A11" s="14" t="s">
        <v>5</v>
      </c>
      <c r="B11" s="35" t="s">
        <v>84</v>
      </c>
      <c r="C11" s="36"/>
      <c r="D11" s="39" t="s">
        <v>3</v>
      </c>
      <c r="E11" s="42" t="s">
        <v>4</v>
      </c>
    </row>
    <row r="12" spans="1:5" ht="14.1" customHeight="1" x14ac:dyDescent="0.2">
      <c r="A12" s="13"/>
      <c r="B12" s="37"/>
      <c r="C12" s="38"/>
      <c r="D12" s="40"/>
      <c r="E12" s="43"/>
    </row>
    <row r="13" spans="1:5" ht="14.1" customHeight="1" x14ac:dyDescent="0.2">
      <c r="A13" s="16"/>
      <c r="B13" s="15" t="s">
        <v>87</v>
      </c>
      <c r="C13" s="15" t="s">
        <v>86</v>
      </c>
      <c r="D13" s="41"/>
      <c r="E13" s="44"/>
    </row>
    <row r="14" spans="1:5" ht="6" customHeight="1" x14ac:dyDescent="0.2">
      <c r="A14" s="17"/>
      <c r="B14" s="18"/>
      <c r="C14" s="18"/>
      <c r="D14" s="18"/>
      <c r="E14" s="19"/>
    </row>
    <row r="15" spans="1:5" ht="13.5" customHeight="1" x14ac:dyDescent="0.2">
      <c r="A15" s="1" t="s">
        <v>12</v>
      </c>
      <c r="B15" s="21">
        <f>SUM(B16,B17)</f>
        <v>-263.64419061000081</v>
      </c>
      <c r="C15" s="21">
        <f>SUM(C16,C17)</f>
        <v>2210.0974609400037</v>
      </c>
      <c r="D15" s="45">
        <f>SUM(+C15,-B15)</f>
        <v>2473.7416515500045</v>
      </c>
      <c r="E15" s="46">
        <f>IF(OR(B15=0, C15=B15), "-", C15/B15*100-100)</f>
        <v>-938.28794248279871</v>
      </c>
    </row>
    <row r="16" spans="1:5" ht="12.95" customHeight="1" x14ac:dyDescent="0.2">
      <c r="A16" s="1" t="s">
        <v>15</v>
      </c>
      <c r="B16" s="20">
        <f>SUM(B19,B74)</f>
        <v>20946.723430809998</v>
      </c>
      <c r="C16" s="20">
        <f>SUM(C19,C74)</f>
        <v>24743.28714769</v>
      </c>
      <c r="D16" s="47">
        <f t="shared" ref="D16:D79" si="0">SUM(+C16,-B16)</f>
        <v>3796.5637168800022</v>
      </c>
      <c r="E16" s="48">
        <f t="shared" ref="E16:E79" si="1">IF(OR(B16=0, C16=B16), "-", C16/B16*100-100)</f>
        <v>18.124857233259377</v>
      </c>
    </row>
    <row r="17" spans="1:5" ht="12.95" customHeight="1" x14ac:dyDescent="0.2">
      <c r="A17" s="1" t="s">
        <v>16</v>
      </c>
      <c r="B17" s="20">
        <f>SUM(B20,B75)</f>
        <v>-21210.367621419999</v>
      </c>
      <c r="C17" s="20">
        <f>SUM(C20,C75)</f>
        <v>-22533.189686749996</v>
      </c>
      <c r="D17" s="47">
        <f t="shared" si="0"/>
        <v>-1322.8220653299977</v>
      </c>
      <c r="E17" s="48">
        <f t="shared" si="1"/>
        <v>6.2366767466778867</v>
      </c>
    </row>
    <row r="18" spans="1:5" ht="12.95" customHeight="1" x14ac:dyDescent="0.2">
      <c r="A18" s="1" t="s">
        <v>13</v>
      </c>
      <c r="B18" s="21">
        <f>SUM(B19,B20)</f>
        <v>-203.70940831000189</v>
      </c>
      <c r="C18" s="21">
        <f>SUM(C19,C20)</f>
        <v>2238.3108053900032</v>
      </c>
      <c r="D18" s="45">
        <f t="shared" si="0"/>
        <v>2442.0202137000051</v>
      </c>
      <c r="E18" s="46">
        <f t="shared" si="1"/>
        <v>-1198.7763520395563</v>
      </c>
    </row>
    <row r="19" spans="1:5" ht="12.95" customHeight="1" x14ac:dyDescent="0.2">
      <c r="A19" s="1" t="s">
        <v>14</v>
      </c>
      <c r="B19" s="20">
        <f>SUM(B22,B61)</f>
        <v>20527.662725539998</v>
      </c>
      <c r="C19" s="20">
        <f>SUM(C22,C61)</f>
        <v>24284.030393540001</v>
      </c>
      <c r="D19" s="47">
        <f t="shared" si="0"/>
        <v>3756.3676680000026</v>
      </c>
      <c r="E19" s="48">
        <f t="shared" si="1"/>
        <v>18.299051958440572</v>
      </c>
    </row>
    <row r="20" spans="1:5" ht="12.95" customHeight="1" x14ac:dyDescent="0.2">
      <c r="A20" s="1" t="s">
        <v>17</v>
      </c>
      <c r="B20" s="20">
        <f>SUM(B23,B67)</f>
        <v>-20731.37213385</v>
      </c>
      <c r="C20" s="20">
        <f>SUM(C23,C67)</f>
        <v>-22045.719588149997</v>
      </c>
      <c r="D20" s="47">
        <f t="shared" si="0"/>
        <v>-1314.3474542999975</v>
      </c>
      <c r="E20" s="48">
        <f t="shared" si="1"/>
        <v>6.3398961043873499</v>
      </c>
    </row>
    <row r="21" spans="1:5" ht="12.95" customHeight="1" x14ac:dyDescent="0.2">
      <c r="A21" s="1" t="s">
        <v>18</v>
      </c>
      <c r="B21" s="21">
        <f>SUM(B22,B23)</f>
        <v>2081.8493888999983</v>
      </c>
      <c r="C21" s="21">
        <f>SUM(C22,C23)</f>
        <v>3886.471944390003</v>
      </c>
      <c r="D21" s="45">
        <f t="shared" si="0"/>
        <v>1804.6225554900047</v>
      </c>
      <c r="E21" s="46">
        <f t="shared" si="1"/>
        <v>86.68362683255998</v>
      </c>
    </row>
    <row r="22" spans="1:5" ht="12.95" customHeight="1" x14ac:dyDescent="0.2">
      <c r="A22" s="1" t="s">
        <v>19</v>
      </c>
      <c r="B22" s="20">
        <f>SUM(B25,B36)</f>
        <v>18391.624232629998</v>
      </c>
      <c r="C22" s="20">
        <f>SUM(C25,C36)</f>
        <v>22074.58093194</v>
      </c>
      <c r="D22" s="47">
        <f t="shared" si="0"/>
        <v>3682.9566993100016</v>
      </c>
      <c r="E22" s="48">
        <f t="shared" si="1"/>
        <v>20.025184577095615</v>
      </c>
    </row>
    <row r="23" spans="1:5" ht="12.95" customHeight="1" x14ac:dyDescent="0.2">
      <c r="A23" s="1" t="s">
        <v>20</v>
      </c>
      <c r="B23" s="20">
        <f>SUM(B30,B48)</f>
        <v>-16309.77484373</v>
      </c>
      <c r="C23" s="20">
        <f>SUM(C30,C48)</f>
        <v>-18188.108987549997</v>
      </c>
      <c r="D23" s="47">
        <f t="shared" si="0"/>
        <v>-1878.3341438199968</v>
      </c>
      <c r="E23" s="48">
        <f t="shared" si="1"/>
        <v>11.51661602822243</v>
      </c>
    </row>
    <row r="24" spans="1:5" ht="12.95" customHeight="1" x14ac:dyDescent="0.2">
      <c r="A24" s="1" t="s">
        <v>21</v>
      </c>
      <c r="B24" s="21">
        <f>SUM(B25,B30)</f>
        <v>-6062.86338875</v>
      </c>
      <c r="C24" s="21">
        <f>SUM(C25,C30)</f>
        <v>-5469.4322184499979</v>
      </c>
      <c r="D24" s="45">
        <f t="shared" si="0"/>
        <v>593.43117030000212</v>
      </c>
      <c r="E24" s="46">
        <f t="shared" si="1"/>
        <v>-9.787968691512134</v>
      </c>
    </row>
    <row r="25" spans="1:5" ht="12.95" customHeight="1" x14ac:dyDescent="0.2">
      <c r="A25" s="1" t="s">
        <v>22</v>
      </c>
      <c r="B25" s="21">
        <f>SUM(B26,B27,B28,B29)</f>
        <v>7560.5329585899999</v>
      </c>
      <c r="C25" s="21">
        <f>SUM(C26,C27,C28,C29)</f>
        <v>9894.8627693599992</v>
      </c>
      <c r="D25" s="45">
        <f t="shared" si="0"/>
        <v>2334.3298107699993</v>
      </c>
      <c r="E25" s="46">
        <f t="shared" si="1"/>
        <v>30.875201835048159</v>
      </c>
    </row>
    <row r="26" spans="1:5" ht="12.4" customHeight="1" x14ac:dyDescent="0.2">
      <c r="A26" s="1" t="s">
        <v>67</v>
      </c>
      <c r="B26" s="20">
        <v>6238.1777294900003</v>
      </c>
      <c r="C26" s="20">
        <v>8319.561945559999</v>
      </c>
      <c r="D26" s="47">
        <f t="shared" si="0"/>
        <v>2081.3842160699987</v>
      </c>
      <c r="E26" s="48">
        <f t="shared" si="1"/>
        <v>33.365259957737067</v>
      </c>
    </row>
    <row r="27" spans="1:5" ht="12.4" customHeight="1" x14ac:dyDescent="0.2">
      <c r="A27" s="1" t="s">
        <v>23</v>
      </c>
      <c r="B27" s="20">
        <v>0</v>
      </c>
      <c r="C27" s="20">
        <v>0</v>
      </c>
      <c r="D27" s="47">
        <f t="shared" si="0"/>
        <v>0</v>
      </c>
      <c r="E27" s="48" t="str">
        <f t="shared" si="1"/>
        <v>-</v>
      </c>
    </row>
    <row r="28" spans="1:5" ht="12.4" customHeight="1" x14ac:dyDescent="0.2">
      <c r="A28" s="1" t="s">
        <v>24</v>
      </c>
      <c r="B28" s="20">
        <v>7.2801305599999999</v>
      </c>
      <c r="C28" s="20">
        <v>6.8433227300000006</v>
      </c>
      <c r="D28" s="47">
        <f t="shared" si="0"/>
        <v>-0.43680782999999934</v>
      </c>
      <c r="E28" s="48">
        <f t="shared" si="1"/>
        <v>-5.9999999505503325</v>
      </c>
    </row>
    <row r="29" spans="1:5" ht="12.4" customHeight="1" x14ac:dyDescent="0.2">
      <c r="A29" s="1" t="s">
        <v>25</v>
      </c>
      <c r="B29" s="20">
        <v>1315.07509854</v>
      </c>
      <c r="C29" s="20">
        <v>1568.45750107</v>
      </c>
      <c r="D29" s="47">
        <f t="shared" si="0"/>
        <v>253.38240253000004</v>
      </c>
      <c r="E29" s="48">
        <f t="shared" si="1"/>
        <v>19.267523414541571</v>
      </c>
    </row>
    <row r="30" spans="1:5" ht="12.95" customHeight="1" x14ac:dyDescent="0.2">
      <c r="A30" s="1" t="s">
        <v>26</v>
      </c>
      <c r="B30" s="21">
        <f>SUM(B31,B32,B33,B34)</f>
        <v>-13623.39634734</v>
      </c>
      <c r="C30" s="21">
        <f>SUM(C31,C32,C33,C34)</f>
        <v>-15364.294987809997</v>
      </c>
      <c r="D30" s="45">
        <f t="shared" si="0"/>
        <v>-1740.8986404699972</v>
      </c>
      <c r="E30" s="46">
        <f t="shared" si="1"/>
        <v>12.778741776898485</v>
      </c>
    </row>
    <row r="31" spans="1:5" ht="12.4" customHeight="1" x14ac:dyDescent="0.2">
      <c r="A31" s="1" t="s">
        <v>67</v>
      </c>
      <c r="B31" s="20">
        <v>-12065.19260695</v>
      </c>
      <c r="C31" s="20">
        <v>-13460.123794849998</v>
      </c>
      <c r="D31" s="47">
        <f t="shared" si="0"/>
        <v>-1394.9311878999979</v>
      </c>
      <c r="E31" s="48">
        <f t="shared" si="1"/>
        <v>11.561615577495758</v>
      </c>
    </row>
    <row r="32" spans="1:5" ht="12.4" customHeight="1" x14ac:dyDescent="0.2">
      <c r="A32" s="1" t="s">
        <v>23</v>
      </c>
      <c r="B32" s="20">
        <v>0</v>
      </c>
      <c r="C32" s="20">
        <v>0</v>
      </c>
      <c r="D32" s="47">
        <f t="shared" si="0"/>
        <v>0</v>
      </c>
      <c r="E32" s="48" t="str">
        <f t="shared" si="1"/>
        <v>-</v>
      </c>
    </row>
    <row r="33" spans="1:5" ht="12.4" customHeight="1" x14ac:dyDescent="0.2">
      <c r="A33" s="1" t="s">
        <v>24</v>
      </c>
      <c r="B33" s="20">
        <v>-4.2694507000000002</v>
      </c>
      <c r="C33" s="20">
        <v>-5.0330622599999995</v>
      </c>
      <c r="D33" s="47">
        <f t="shared" si="0"/>
        <v>-0.7636115599999993</v>
      </c>
      <c r="E33" s="48">
        <f t="shared" si="1"/>
        <v>17.885475524989644</v>
      </c>
    </row>
    <row r="34" spans="1:5" ht="12.4" customHeight="1" x14ac:dyDescent="0.2">
      <c r="A34" s="1" t="s">
        <v>25</v>
      </c>
      <c r="B34" s="20">
        <v>-1553.9342896899998</v>
      </c>
      <c r="C34" s="20">
        <v>-1899.1381307000001</v>
      </c>
      <c r="D34" s="47">
        <f t="shared" si="0"/>
        <v>-345.20384101000036</v>
      </c>
      <c r="E34" s="48">
        <f t="shared" si="1"/>
        <v>22.214828728624454</v>
      </c>
    </row>
    <row r="35" spans="1:5" ht="12.95" customHeight="1" x14ac:dyDescent="0.2">
      <c r="A35" s="1" t="s">
        <v>27</v>
      </c>
      <c r="B35" s="21">
        <f>SUM(B36,B48)</f>
        <v>8144.7127776499965</v>
      </c>
      <c r="C35" s="21">
        <f>SUM(C36,C48)</f>
        <v>9355.9041628400028</v>
      </c>
      <c r="D35" s="45">
        <f t="shared" si="0"/>
        <v>1211.1913851900063</v>
      </c>
      <c r="E35" s="46">
        <f t="shared" si="1"/>
        <v>14.870891316310761</v>
      </c>
    </row>
    <row r="36" spans="1:5" ht="12.95" customHeight="1" x14ac:dyDescent="0.2">
      <c r="A36" s="1" t="s">
        <v>28</v>
      </c>
      <c r="B36" s="21">
        <f>SUM(B37,B38,B39,B40,B41,B42,B43,B44,B45,B46,B47)</f>
        <v>10831.091274039996</v>
      </c>
      <c r="C36" s="21">
        <f>SUM(C37,C38,C39,C40,C41,C42,C43,C44,C45,C46,C47)</f>
        <v>12179.718162580002</v>
      </c>
      <c r="D36" s="45">
        <f t="shared" si="0"/>
        <v>1348.6268885400059</v>
      </c>
      <c r="E36" s="46">
        <f t="shared" si="1"/>
        <v>12.451440528180214</v>
      </c>
    </row>
    <row r="37" spans="1:5" ht="12.4" customHeight="1" x14ac:dyDescent="0.2">
      <c r="A37" s="1" t="s">
        <v>29</v>
      </c>
      <c r="B37" s="20">
        <v>4982.6500905899993</v>
      </c>
      <c r="C37" s="20">
        <v>5817.9101502800004</v>
      </c>
      <c r="D37" s="47">
        <f t="shared" si="0"/>
        <v>835.26005969000107</v>
      </c>
      <c r="E37" s="48">
        <f t="shared" si="1"/>
        <v>16.763369783229095</v>
      </c>
    </row>
    <row r="38" spans="1:5" ht="12.4" customHeight="1" x14ac:dyDescent="0.2">
      <c r="A38" s="1" t="s">
        <v>30</v>
      </c>
      <c r="B38" s="20">
        <v>3307.2390492499999</v>
      </c>
      <c r="C38" s="20">
        <v>3793.72380028</v>
      </c>
      <c r="D38" s="47">
        <f t="shared" si="0"/>
        <v>486.4847510300001</v>
      </c>
      <c r="E38" s="48">
        <f t="shared" si="1"/>
        <v>14.709694212770103</v>
      </c>
    </row>
    <row r="39" spans="1:5" ht="12.4" customHeight="1" x14ac:dyDescent="0.2">
      <c r="A39" s="1" t="s">
        <v>31</v>
      </c>
      <c r="B39" s="20">
        <v>244.54285028999999</v>
      </c>
      <c r="C39" s="20">
        <v>287.32306736999999</v>
      </c>
      <c r="D39" s="47">
        <f t="shared" si="0"/>
        <v>42.78021708</v>
      </c>
      <c r="E39" s="48">
        <f t="shared" si="1"/>
        <v>17.493955365805022</v>
      </c>
    </row>
    <row r="40" spans="1:5" ht="12.4" customHeight="1" x14ac:dyDescent="0.2">
      <c r="A40" s="1" t="s">
        <v>32</v>
      </c>
      <c r="B40" s="20">
        <v>0</v>
      </c>
      <c r="C40" s="20">
        <v>0</v>
      </c>
      <c r="D40" s="47">
        <f t="shared" si="0"/>
        <v>0</v>
      </c>
      <c r="E40" s="48" t="str">
        <f t="shared" si="1"/>
        <v>-</v>
      </c>
    </row>
    <row r="41" spans="1:5" ht="12.4" customHeight="1" x14ac:dyDescent="0.2">
      <c r="A41" s="1" t="s">
        <v>33</v>
      </c>
      <c r="B41" s="20">
        <v>213.94963066</v>
      </c>
      <c r="C41" s="20">
        <v>237.60833681999998</v>
      </c>
      <c r="D41" s="47">
        <f t="shared" si="0"/>
        <v>23.65870615999998</v>
      </c>
      <c r="E41" s="48">
        <f t="shared" si="1"/>
        <v>11.058072915114053</v>
      </c>
    </row>
    <row r="42" spans="1:5" ht="12.4" customHeight="1" x14ac:dyDescent="0.2">
      <c r="A42" s="1" t="s">
        <v>34</v>
      </c>
      <c r="B42" s="20">
        <v>137.92550500999999</v>
      </c>
      <c r="C42" s="20">
        <v>141.25900081</v>
      </c>
      <c r="D42" s="47">
        <f t="shared" si="0"/>
        <v>3.3334958000000086</v>
      </c>
      <c r="E42" s="48">
        <f t="shared" si="1"/>
        <v>2.4168813445767796</v>
      </c>
    </row>
    <row r="43" spans="1:5" ht="12.4" customHeight="1" x14ac:dyDescent="0.2">
      <c r="A43" s="1" t="s">
        <v>35</v>
      </c>
      <c r="B43" s="20">
        <v>17.484703850000002</v>
      </c>
      <c r="C43" s="20">
        <v>23.79103258</v>
      </c>
      <c r="D43" s="47">
        <f t="shared" si="0"/>
        <v>6.3063287299999971</v>
      </c>
      <c r="E43" s="48">
        <f t="shared" si="1"/>
        <v>36.067689702390908</v>
      </c>
    </row>
    <row r="44" spans="1:5" ht="12.4" customHeight="1" x14ac:dyDescent="0.2">
      <c r="A44" s="1" t="s">
        <v>36</v>
      </c>
      <c r="B44" s="20">
        <v>0.28474613999999998</v>
      </c>
      <c r="C44" s="20">
        <v>0.35504791999999996</v>
      </c>
      <c r="D44" s="47">
        <f t="shared" si="0"/>
        <v>7.030177999999998E-2</v>
      </c>
      <c r="E44" s="48">
        <f t="shared" si="1"/>
        <v>24.689282881938283</v>
      </c>
    </row>
    <row r="45" spans="1:5" ht="12.4" customHeight="1" x14ac:dyDescent="0.2">
      <c r="A45" s="1" t="s">
        <v>37</v>
      </c>
      <c r="B45" s="20">
        <v>1852.5008244999999</v>
      </c>
      <c r="C45" s="20">
        <v>1793.0466313800002</v>
      </c>
      <c r="D45" s="47">
        <f t="shared" si="0"/>
        <v>-59.454193119999672</v>
      </c>
      <c r="E45" s="48">
        <f t="shared" si="1"/>
        <v>-3.2094017089599305</v>
      </c>
    </row>
    <row r="46" spans="1:5" ht="12.4" customHeight="1" x14ac:dyDescent="0.2">
      <c r="A46" s="1" t="s">
        <v>38</v>
      </c>
      <c r="B46" s="20">
        <v>7.9977007499999999</v>
      </c>
      <c r="C46" s="20">
        <v>5.4681495200000008</v>
      </c>
      <c r="D46" s="47">
        <f t="shared" si="0"/>
        <v>-2.5295512299999992</v>
      </c>
      <c r="E46" s="48">
        <f t="shared" si="1"/>
        <v>-31.628480598001858</v>
      </c>
    </row>
    <row r="47" spans="1:5" ht="12.4" customHeight="1" x14ac:dyDescent="0.2">
      <c r="A47" s="1" t="s">
        <v>39</v>
      </c>
      <c r="B47" s="20">
        <v>66.516173000000009</v>
      </c>
      <c r="C47" s="20">
        <v>79.23294562000001</v>
      </c>
      <c r="D47" s="47">
        <f t="shared" si="0"/>
        <v>12.71677262</v>
      </c>
      <c r="E47" s="48">
        <f t="shared" si="1"/>
        <v>19.11831671374118</v>
      </c>
    </row>
    <row r="48" spans="1:5" ht="12.95" customHeight="1" x14ac:dyDescent="0.2">
      <c r="A48" s="1" t="s">
        <v>40</v>
      </c>
      <c r="B48" s="21">
        <f>SUM(B49,B50,B51,B52,B53,B54,B55,B56,B57,B58,B59)</f>
        <v>-2686.3784963899998</v>
      </c>
      <c r="C48" s="21">
        <f>SUM(C49,C50,C51,C52,C53,C54,C55,C56,C57,C58,C59)</f>
        <v>-2823.8139997399999</v>
      </c>
      <c r="D48" s="45">
        <f t="shared" si="0"/>
        <v>-137.43550335000009</v>
      </c>
      <c r="E48" s="46">
        <f t="shared" si="1"/>
        <v>5.1160141258831686</v>
      </c>
    </row>
    <row r="49" spans="1:5" ht="12.4" customHeight="1" x14ac:dyDescent="0.2">
      <c r="A49" s="1" t="s">
        <v>29</v>
      </c>
      <c r="B49" s="20">
        <v>-1304.3772002800001</v>
      </c>
      <c r="C49" s="20">
        <v>-1375.03218038</v>
      </c>
      <c r="D49" s="47">
        <f t="shared" si="0"/>
        <v>-70.654980099999875</v>
      </c>
      <c r="E49" s="48">
        <f t="shared" si="1"/>
        <v>5.4167598210726737</v>
      </c>
    </row>
    <row r="50" spans="1:5" ht="12.4" customHeight="1" x14ac:dyDescent="0.2">
      <c r="A50" s="1" t="s">
        <v>30</v>
      </c>
      <c r="B50" s="20">
        <v>-659.87863618999995</v>
      </c>
      <c r="C50" s="20">
        <v>-626.86291929000004</v>
      </c>
      <c r="D50" s="47">
        <f t="shared" si="0"/>
        <v>33.015716899999916</v>
      </c>
      <c r="E50" s="48">
        <f t="shared" si="1"/>
        <v>-5.0033013783603764</v>
      </c>
    </row>
    <row r="51" spans="1:5" ht="12.4" customHeight="1" x14ac:dyDescent="0.2">
      <c r="A51" s="1" t="s">
        <v>31</v>
      </c>
      <c r="B51" s="20">
        <v>-42.774847940000001</v>
      </c>
      <c r="C51" s="20">
        <v>-37.963745240000002</v>
      </c>
      <c r="D51" s="47">
        <f t="shared" si="0"/>
        <v>4.8111026999999993</v>
      </c>
      <c r="E51" s="48">
        <f t="shared" si="1"/>
        <v>-11.247503922745679</v>
      </c>
    </row>
    <row r="52" spans="1:5" ht="12.4" customHeight="1" x14ac:dyDescent="0.2">
      <c r="A52" s="1" t="s">
        <v>32</v>
      </c>
      <c r="B52" s="20">
        <v>0</v>
      </c>
      <c r="C52" s="20">
        <v>0</v>
      </c>
      <c r="D52" s="47">
        <f t="shared" si="0"/>
        <v>0</v>
      </c>
      <c r="E52" s="48" t="str">
        <f t="shared" si="1"/>
        <v>-</v>
      </c>
    </row>
    <row r="53" spans="1:5" ht="12.4" customHeight="1" x14ac:dyDescent="0.2">
      <c r="A53" s="1" t="s">
        <v>33</v>
      </c>
      <c r="B53" s="20">
        <v>-215.85309491999999</v>
      </c>
      <c r="C53" s="20">
        <v>-238.90587574</v>
      </c>
      <c r="D53" s="47">
        <f t="shared" si="0"/>
        <v>-23.052780820000009</v>
      </c>
      <c r="E53" s="48">
        <f t="shared" si="1"/>
        <v>10.679847249141304</v>
      </c>
    </row>
    <row r="54" spans="1:5" ht="12.4" customHeight="1" x14ac:dyDescent="0.2">
      <c r="A54" s="1" t="s">
        <v>34</v>
      </c>
      <c r="B54" s="20">
        <v>-79.754061250000007</v>
      </c>
      <c r="C54" s="20">
        <v>-139.90669309</v>
      </c>
      <c r="D54" s="47">
        <f t="shared" si="0"/>
        <v>-60.152631839999998</v>
      </c>
      <c r="E54" s="48">
        <f t="shared" si="1"/>
        <v>75.422656723954617</v>
      </c>
    </row>
    <row r="55" spans="1:5" ht="12.4" customHeight="1" x14ac:dyDescent="0.2">
      <c r="A55" s="1" t="s">
        <v>35</v>
      </c>
      <c r="B55" s="20">
        <v>-35.699026849999996</v>
      </c>
      <c r="C55" s="20">
        <v>-36.739791249999996</v>
      </c>
      <c r="D55" s="47">
        <f t="shared" si="0"/>
        <v>-1.0407644000000005</v>
      </c>
      <c r="E55" s="48">
        <f t="shared" si="1"/>
        <v>2.9153859133838012</v>
      </c>
    </row>
    <row r="56" spans="1:5" ht="12.4" customHeight="1" x14ac:dyDescent="0.2">
      <c r="A56" s="1" t="s">
        <v>36</v>
      </c>
      <c r="B56" s="20">
        <v>-17.381392720000001</v>
      </c>
      <c r="C56" s="20">
        <v>-11.97596403</v>
      </c>
      <c r="D56" s="47">
        <f t="shared" si="0"/>
        <v>5.4054286900000008</v>
      </c>
      <c r="E56" s="48">
        <f t="shared" si="1"/>
        <v>-31.098938831180163</v>
      </c>
    </row>
    <row r="57" spans="1:5" ht="12.4" customHeight="1" x14ac:dyDescent="0.2">
      <c r="A57" s="1" t="s">
        <v>37</v>
      </c>
      <c r="B57" s="20">
        <v>-274.15079681999998</v>
      </c>
      <c r="C57" s="20">
        <v>-300.84493553999999</v>
      </c>
      <c r="D57" s="47">
        <f t="shared" si="0"/>
        <v>-26.694138720000012</v>
      </c>
      <c r="E57" s="48">
        <f t="shared" si="1"/>
        <v>9.7370275883336745</v>
      </c>
    </row>
    <row r="58" spans="1:5" ht="12.4" customHeight="1" x14ac:dyDescent="0.2">
      <c r="A58" s="1" t="s">
        <v>38</v>
      </c>
      <c r="B58" s="20">
        <v>-6.6648009300000002</v>
      </c>
      <c r="C58" s="20">
        <v>-8.6440438399999984</v>
      </c>
      <c r="D58" s="47">
        <f t="shared" si="0"/>
        <v>-1.9792429099999982</v>
      </c>
      <c r="E58" s="48">
        <f t="shared" si="1"/>
        <v>29.696954654578093</v>
      </c>
    </row>
    <row r="59" spans="1:5" ht="12.4" customHeight="1" x14ac:dyDescent="0.2">
      <c r="A59" s="1" t="s">
        <v>39</v>
      </c>
      <c r="B59" s="20">
        <v>-49.844638489999994</v>
      </c>
      <c r="C59" s="20">
        <v>-46.937851340000002</v>
      </c>
      <c r="D59" s="47">
        <f t="shared" si="0"/>
        <v>2.9067871499999924</v>
      </c>
      <c r="E59" s="48">
        <f t="shared" si="1"/>
        <v>-5.8316947179447709</v>
      </c>
    </row>
    <row r="60" spans="1:5" ht="12.95" customHeight="1" x14ac:dyDescent="0.2">
      <c r="A60" s="1" t="s">
        <v>41</v>
      </c>
      <c r="B60" s="21">
        <f>SUM(B61,B67)</f>
        <v>-2285.5587972100002</v>
      </c>
      <c r="C60" s="21">
        <f>SUM(C61,C67)</f>
        <v>-1648.1611389999998</v>
      </c>
      <c r="D60" s="45">
        <f t="shared" si="0"/>
        <v>637.39765821000037</v>
      </c>
      <c r="E60" s="46">
        <f t="shared" si="1"/>
        <v>-27.888044664966699</v>
      </c>
    </row>
    <row r="61" spans="1:5" ht="12.95" customHeight="1" x14ac:dyDescent="0.2">
      <c r="A61" s="1" t="s">
        <v>42</v>
      </c>
      <c r="B61" s="21">
        <f>SUM(B62,B63)</f>
        <v>2136.0384929100001</v>
      </c>
      <c r="C61" s="21">
        <f>SUM(C62,C63)</f>
        <v>2209.4494616000002</v>
      </c>
      <c r="D61" s="45">
        <f t="shared" si="0"/>
        <v>73.410968690000118</v>
      </c>
      <c r="E61" s="46">
        <f t="shared" si="1"/>
        <v>3.4367811691440977</v>
      </c>
    </row>
    <row r="62" spans="1:5" ht="12.95" customHeight="1" x14ac:dyDescent="0.2">
      <c r="A62" s="1" t="s">
        <v>43</v>
      </c>
      <c r="B62" s="20">
        <v>44.449621959999995</v>
      </c>
      <c r="C62" s="20">
        <v>48.643658019999997</v>
      </c>
      <c r="D62" s="47">
        <f t="shared" si="0"/>
        <v>4.194036060000002</v>
      </c>
      <c r="E62" s="48">
        <f t="shared" si="1"/>
        <v>9.4354819570213522</v>
      </c>
    </row>
    <row r="63" spans="1:5" ht="12.95" customHeight="1" x14ac:dyDescent="0.2">
      <c r="A63" s="1" t="s">
        <v>48</v>
      </c>
      <c r="B63" s="20">
        <f>SUM(B64,B65,B66)</f>
        <v>2091.58887095</v>
      </c>
      <c r="C63" s="20">
        <f>SUM(C64,C65,C66)</f>
        <v>2160.80580358</v>
      </c>
      <c r="D63" s="47">
        <f t="shared" si="0"/>
        <v>69.216932629999974</v>
      </c>
      <c r="E63" s="48">
        <f t="shared" si="1"/>
        <v>3.3092991453220719</v>
      </c>
    </row>
    <row r="64" spans="1:5" ht="12.4" customHeight="1" x14ac:dyDescent="0.2">
      <c r="A64" s="1" t="s">
        <v>44</v>
      </c>
      <c r="B64" s="20">
        <v>2.86938015</v>
      </c>
      <c r="C64" s="20">
        <v>7.563300850000001</v>
      </c>
      <c r="D64" s="47">
        <f t="shared" si="0"/>
        <v>4.6939207000000014</v>
      </c>
      <c r="E64" s="48">
        <f t="shared" si="1"/>
        <v>163.58657461263897</v>
      </c>
    </row>
    <row r="65" spans="1:5" ht="12.4" customHeight="1" x14ac:dyDescent="0.2">
      <c r="A65" s="1" t="s">
        <v>45</v>
      </c>
      <c r="B65" s="20">
        <v>544.99267646999988</v>
      </c>
      <c r="C65" s="20">
        <v>614.04675090000001</v>
      </c>
      <c r="D65" s="47">
        <f t="shared" si="0"/>
        <v>69.054074430000128</v>
      </c>
      <c r="E65" s="48">
        <f t="shared" si="1"/>
        <v>12.670642636388038</v>
      </c>
    </row>
    <row r="66" spans="1:5" ht="12.4" customHeight="1" x14ac:dyDescent="0.2">
      <c r="A66" s="1" t="s">
        <v>46</v>
      </c>
      <c r="B66" s="20">
        <v>1543.72681433</v>
      </c>
      <c r="C66" s="20">
        <v>1539.1957518300001</v>
      </c>
      <c r="D66" s="47">
        <f t="shared" si="0"/>
        <v>-4.5310624999999618</v>
      </c>
      <c r="E66" s="48">
        <f t="shared" si="1"/>
        <v>-0.29351452976908377</v>
      </c>
    </row>
    <row r="67" spans="1:5" ht="12.95" customHeight="1" x14ac:dyDescent="0.2">
      <c r="A67" s="1" t="s">
        <v>47</v>
      </c>
      <c r="B67" s="21">
        <f>SUM(B68,B69)</f>
        <v>-4421.5972901200003</v>
      </c>
      <c r="C67" s="21">
        <f>SUM(C68,C69)</f>
        <v>-3857.6106006</v>
      </c>
      <c r="D67" s="45">
        <f t="shared" si="0"/>
        <v>563.98668952000025</v>
      </c>
      <c r="E67" s="46">
        <f t="shared" si="1"/>
        <v>-12.755270381140789</v>
      </c>
    </row>
    <row r="68" spans="1:5" ht="12.95" customHeight="1" x14ac:dyDescent="0.2">
      <c r="A68" s="1" t="s">
        <v>43</v>
      </c>
      <c r="B68" s="20">
        <v>-1.8818280000000001</v>
      </c>
      <c r="C68" s="20">
        <v>-1.88720244</v>
      </c>
      <c r="D68" s="47">
        <f t="shared" si="0"/>
        <v>-5.3744399999999803E-3</v>
      </c>
      <c r="E68" s="48">
        <f t="shared" si="1"/>
        <v>0.28559677079944379</v>
      </c>
    </row>
    <row r="69" spans="1:5" ht="12.95" customHeight="1" x14ac:dyDescent="0.2">
      <c r="A69" s="1" t="s">
        <v>48</v>
      </c>
      <c r="B69" s="20">
        <f>SUM(B70,B71,B72)</f>
        <v>-4419.7154621200007</v>
      </c>
      <c r="C69" s="20">
        <f>SUM(C70,C71,C72)</f>
        <v>-3855.7233981600002</v>
      </c>
      <c r="D69" s="47">
        <f t="shared" si="0"/>
        <v>563.99206396000045</v>
      </c>
      <c r="E69" s="48">
        <f t="shared" si="1"/>
        <v>-12.760822926131794</v>
      </c>
    </row>
    <row r="70" spans="1:5" ht="12.4" customHeight="1" x14ac:dyDescent="0.2">
      <c r="A70" s="1" t="s">
        <v>44</v>
      </c>
      <c r="B70" s="20">
        <v>-1908.58572428</v>
      </c>
      <c r="C70" s="20">
        <v>-1328.3822130600001</v>
      </c>
      <c r="D70" s="47">
        <f t="shared" si="0"/>
        <v>580.20351121999988</v>
      </c>
      <c r="E70" s="48">
        <f t="shared" si="1"/>
        <v>-30.399656868379722</v>
      </c>
    </row>
    <row r="71" spans="1:5" ht="12.4" customHeight="1" x14ac:dyDescent="0.2">
      <c r="A71" s="1" t="s">
        <v>45</v>
      </c>
      <c r="B71" s="20">
        <v>-1019.1521434700001</v>
      </c>
      <c r="C71" s="20">
        <v>-1013.5892406500001</v>
      </c>
      <c r="D71" s="47">
        <f t="shared" si="0"/>
        <v>5.5629028199999766</v>
      </c>
      <c r="E71" s="48">
        <f t="shared" si="1"/>
        <v>-0.54583634599045183</v>
      </c>
    </row>
    <row r="72" spans="1:5" ht="12.4" customHeight="1" x14ac:dyDescent="0.2">
      <c r="A72" s="1" t="s">
        <v>46</v>
      </c>
      <c r="B72" s="20">
        <v>-1491.9775943700001</v>
      </c>
      <c r="C72" s="20">
        <v>-1513.7519444499999</v>
      </c>
      <c r="D72" s="47">
        <f t="shared" si="0"/>
        <v>-21.774350079999749</v>
      </c>
      <c r="E72" s="48">
        <f t="shared" si="1"/>
        <v>1.4594287583249042</v>
      </c>
    </row>
    <row r="73" spans="1:5" ht="12.95" customHeight="1" x14ac:dyDescent="0.2">
      <c r="A73" s="1" t="s">
        <v>49</v>
      </c>
      <c r="B73" s="21">
        <f>SUM(B74,B75)</f>
        <v>-59.934782299999995</v>
      </c>
      <c r="C73" s="21">
        <f>SUM(C74,C75)</f>
        <v>-28.213344450000022</v>
      </c>
      <c r="D73" s="45">
        <f t="shared" si="0"/>
        <v>31.721437849999973</v>
      </c>
      <c r="E73" s="46">
        <f t="shared" si="1"/>
        <v>-52.926592260267505</v>
      </c>
    </row>
    <row r="74" spans="1:5" ht="12.95" customHeight="1" x14ac:dyDescent="0.2">
      <c r="A74" s="1" t="s">
        <v>50</v>
      </c>
      <c r="B74" s="20">
        <v>419.06070526999997</v>
      </c>
      <c r="C74" s="20">
        <v>459.25675415000001</v>
      </c>
      <c r="D74" s="47">
        <f t="shared" si="0"/>
        <v>40.196048880000035</v>
      </c>
      <c r="E74" s="48">
        <f t="shared" si="1"/>
        <v>9.5919393955350216</v>
      </c>
    </row>
    <row r="75" spans="1:5" ht="12.95" customHeight="1" x14ac:dyDescent="0.2">
      <c r="A75" s="1" t="s">
        <v>51</v>
      </c>
      <c r="B75" s="20">
        <v>-478.99548756999997</v>
      </c>
      <c r="C75" s="20">
        <v>-487.47009860000003</v>
      </c>
      <c r="D75" s="47">
        <f t="shared" si="0"/>
        <v>-8.4746110300000623</v>
      </c>
      <c r="E75" s="48">
        <f t="shared" si="1"/>
        <v>1.7692465273509725</v>
      </c>
    </row>
    <row r="76" spans="1:5" ht="12.95" customHeight="1" x14ac:dyDescent="0.2">
      <c r="A76" s="1" t="s">
        <v>52</v>
      </c>
      <c r="B76" s="20">
        <v>-3.3565919900000001</v>
      </c>
      <c r="C76" s="20">
        <v>8.5686163000000004</v>
      </c>
      <c r="D76" s="47">
        <f t="shared" si="0"/>
        <v>11.92520829</v>
      </c>
      <c r="E76" s="48">
        <f t="shared" si="1"/>
        <v>-355.27726710686693</v>
      </c>
    </row>
    <row r="77" spans="1:5" ht="12.95" customHeight="1" x14ac:dyDescent="0.2">
      <c r="A77" s="1" t="s">
        <v>53</v>
      </c>
      <c r="B77" s="20">
        <v>-56.578190309999968</v>
      </c>
      <c r="C77" s="20">
        <v>-36.781960749999996</v>
      </c>
      <c r="D77" s="47">
        <f t="shared" si="0"/>
        <v>19.796229559999972</v>
      </c>
      <c r="E77" s="48">
        <f t="shared" si="1"/>
        <v>-34.989152978442064</v>
      </c>
    </row>
    <row r="78" spans="1:5" ht="14.1" customHeight="1" x14ac:dyDescent="0.2">
      <c r="A78" s="1" t="s">
        <v>54</v>
      </c>
      <c r="B78" s="21">
        <f>SUM(B79,B80)</f>
        <v>150.72365774000087</v>
      </c>
      <c r="C78" s="21">
        <f>SUM(C79,C80)</f>
        <v>1685.0848541999992</v>
      </c>
      <c r="D78" s="45">
        <f t="shared" si="0"/>
        <v>1534.3611964599984</v>
      </c>
      <c r="E78" s="46">
        <f t="shared" si="1"/>
        <v>1017.9962584949867</v>
      </c>
    </row>
    <row r="79" spans="1:5" ht="12.95" customHeight="1" x14ac:dyDescent="0.2">
      <c r="A79" s="1" t="s">
        <v>55</v>
      </c>
      <c r="B79" s="21">
        <v>0.92959999999999998</v>
      </c>
      <c r="C79" s="21">
        <v>2.2400000000000002</v>
      </c>
      <c r="D79" s="45">
        <f t="shared" si="0"/>
        <v>1.3104000000000002</v>
      </c>
      <c r="E79" s="46">
        <f t="shared" si="1"/>
        <v>140.96385542168676</v>
      </c>
    </row>
    <row r="80" spans="1:5" ht="12.95" customHeight="1" x14ac:dyDescent="0.2">
      <c r="A80" s="1" t="s">
        <v>56</v>
      </c>
      <c r="B80" s="21">
        <f>SUM(B81,B90,B93,B104)</f>
        <v>149.79405774000088</v>
      </c>
      <c r="C80" s="21">
        <f>SUM(C81,C90,C93,C104)</f>
        <v>1682.8448541999992</v>
      </c>
      <c r="D80" s="45">
        <f t="shared" ref="D80:D105" si="2">SUM(+C80,-B80)</f>
        <v>1533.0507964599983</v>
      </c>
      <c r="E80" s="46">
        <f t="shared" ref="E80:E105" si="3">IF(OR(B80=0, C80=B80), "-", C80/B80*100-100)</f>
        <v>1023.4389932349191</v>
      </c>
    </row>
    <row r="81" spans="1:5" ht="12.95" customHeight="1" x14ac:dyDescent="0.2">
      <c r="A81" s="1" t="s">
        <v>57</v>
      </c>
      <c r="B81" s="22">
        <f>SUM(B82,B86)</f>
        <v>1102.7479928400003</v>
      </c>
      <c r="C81" s="22">
        <f>SUM(C82,C86)</f>
        <v>547.74023499999998</v>
      </c>
      <c r="D81" s="49">
        <f t="shared" si="2"/>
        <v>-555.00775784000029</v>
      </c>
      <c r="E81" s="50">
        <f t="shared" si="3"/>
        <v>-50.329518751663457</v>
      </c>
    </row>
    <row r="82" spans="1:5" ht="12.95" customHeight="1" x14ac:dyDescent="0.2">
      <c r="A82" s="1" t="s">
        <v>58</v>
      </c>
      <c r="B82" s="20">
        <f>SUM(B83,B84,B85)</f>
        <v>1244.5958174600003</v>
      </c>
      <c r="C82" s="20">
        <f>SUM(C83,C84,C85)</f>
        <v>-244.70874058999999</v>
      </c>
      <c r="D82" s="47">
        <f t="shared" si="2"/>
        <v>-1489.3045580500002</v>
      </c>
      <c r="E82" s="48">
        <f t="shared" si="3"/>
        <v>-119.66170359542161</v>
      </c>
    </row>
    <row r="83" spans="1:5" ht="12.95" customHeight="1" x14ac:dyDescent="0.2">
      <c r="A83" s="1" t="s">
        <v>59</v>
      </c>
      <c r="B83" s="20">
        <v>1244.5958174600003</v>
      </c>
      <c r="C83" s="20">
        <v>-244.70874058999999</v>
      </c>
      <c r="D83" s="47">
        <f t="shared" si="2"/>
        <v>-1489.3045580500002</v>
      </c>
      <c r="E83" s="48">
        <f t="shared" si="3"/>
        <v>-119.66170359542161</v>
      </c>
    </row>
    <row r="84" spans="1:5" ht="12.95" customHeight="1" x14ac:dyDescent="0.2">
      <c r="A84" s="1" t="s">
        <v>69</v>
      </c>
      <c r="B84" s="20">
        <v>0</v>
      </c>
      <c r="C84" s="20">
        <v>0</v>
      </c>
      <c r="D84" s="47">
        <f t="shared" si="2"/>
        <v>0</v>
      </c>
      <c r="E84" s="48" t="str">
        <f t="shared" si="3"/>
        <v>-</v>
      </c>
    </row>
    <row r="85" spans="1:5" ht="12.95" customHeight="1" x14ac:dyDescent="0.2">
      <c r="A85" s="1" t="s">
        <v>68</v>
      </c>
      <c r="B85" s="20">
        <v>0</v>
      </c>
      <c r="C85" s="20">
        <v>0</v>
      </c>
      <c r="D85" s="47">
        <f t="shared" si="2"/>
        <v>0</v>
      </c>
      <c r="E85" s="48" t="str">
        <f t="shared" si="3"/>
        <v>-</v>
      </c>
    </row>
    <row r="86" spans="1:5" ht="12.95" customHeight="1" x14ac:dyDescent="0.2">
      <c r="A86" s="2" t="s">
        <v>60</v>
      </c>
      <c r="B86" s="20">
        <f>SUM(B87,B88,B89)</f>
        <v>-141.84782461999987</v>
      </c>
      <c r="C86" s="20">
        <f>SUM(C87,C88,C89)</f>
        <v>792.44897558999992</v>
      </c>
      <c r="D86" s="47">
        <f t="shared" si="2"/>
        <v>934.29680020999979</v>
      </c>
      <c r="E86" s="51">
        <f t="shared" si="3"/>
        <v>-658.66135255363542</v>
      </c>
    </row>
    <row r="87" spans="1:5" ht="12.95" customHeight="1" x14ac:dyDescent="0.2">
      <c r="A87" s="1" t="s">
        <v>61</v>
      </c>
      <c r="B87" s="20">
        <v>-41.896626730000001</v>
      </c>
      <c r="C87" s="20">
        <v>1.1068722000000015</v>
      </c>
      <c r="D87" s="47">
        <f t="shared" si="2"/>
        <v>43.003498930000006</v>
      </c>
      <c r="E87" s="48">
        <f t="shared" si="3"/>
        <v>-102.64191245546608</v>
      </c>
    </row>
    <row r="88" spans="1:5" ht="12.95" customHeight="1" x14ac:dyDescent="0.2">
      <c r="A88" s="1" t="s">
        <v>70</v>
      </c>
      <c r="B88" s="20">
        <v>-332.05073348999986</v>
      </c>
      <c r="C88" s="20">
        <v>578.47921106000001</v>
      </c>
      <c r="D88" s="47">
        <f t="shared" si="2"/>
        <v>910.52994454999987</v>
      </c>
      <c r="E88" s="48">
        <f t="shared" si="3"/>
        <v>-274.21410426651619</v>
      </c>
    </row>
    <row r="89" spans="1:5" ht="12.95" customHeight="1" x14ac:dyDescent="0.2">
      <c r="A89" s="1" t="s">
        <v>71</v>
      </c>
      <c r="B89" s="20">
        <v>232.09953559999997</v>
      </c>
      <c r="C89" s="20">
        <v>212.86289232999997</v>
      </c>
      <c r="D89" s="47">
        <f t="shared" si="2"/>
        <v>-19.236643270000002</v>
      </c>
      <c r="E89" s="48">
        <f t="shared" si="3"/>
        <v>-8.288100715182992</v>
      </c>
    </row>
    <row r="90" spans="1:5" ht="12.95" customHeight="1" x14ac:dyDescent="0.2">
      <c r="A90" s="1" t="s">
        <v>62</v>
      </c>
      <c r="B90" s="22">
        <f>SUM(B91,B92)</f>
        <v>-3816.8157614299998</v>
      </c>
      <c r="C90" s="22">
        <f>SUM(C91,C92)</f>
        <v>-2842.0906009300006</v>
      </c>
      <c r="D90" s="49">
        <f t="shared" si="2"/>
        <v>974.72516049999922</v>
      </c>
      <c r="E90" s="50">
        <f t="shared" si="3"/>
        <v>-25.53765288725414</v>
      </c>
    </row>
    <row r="91" spans="1:5" ht="12.95" customHeight="1" x14ac:dyDescent="0.2">
      <c r="A91" s="1" t="s">
        <v>72</v>
      </c>
      <c r="B91" s="20">
        <v>-3080.9846118699998</v>
      </c>
      <c r="C91" s="20">
        <v>-2460.3454101700004</v>
      </c>
      <c r="D91" s="47">
        <f t="shared" si="2"/>
        <v>620.63920169999938</v>
      </c>
      <c r="E91" s="48">
        <f t="shared" si="3"/>
        <v>-20.144183755702144</v>
      </c>
    </row>
    <row r="92" spans="1:5" ht="12.95" customHeight="1" x14ac:dyDescent="0.2">
      <c r="A92" s="1" t="s">
        <v>73</v>
      </c>
      <c r="B92" s="20">
        <v>-735.83114955999986</v>
      </c>
      <c r="C92" s="20">
        <v>-381.74519076000001</v>
      </c>
      <c r="D92" s="47">
        <f t="shared" si="2"/>
        <v>354.08595879999984</v>
      </c>
      <c r="E92" s="48">
        <f t="shared" si="3"/>
        <v>-48.120544911931262</v>
      </c>
    </row>
    <row r="93" spans="1:5" ht="12.95" customHeight="1" x14ac:dyDescent="0.2">
      <c r="A93" s="1" t="s">
        <v>63</v>
      </c>
      <c r="B93" s="22">
        <f>SUM(B94,B99)</f>
        <v>769.46934930000043</v>
      </c>
      <c r="C93" s="22">
        <f>SUM(C94,C99)</f>
        <v>3183.8165051799997</v>
      </c>
      <c r="D93" s="49">
        <f t="shared" si="2"/>
        <v>2414.3471558799993</v>
      </c>
      <c r="E93" s="50">
        <f t="shared" si="3"/>
        <v>313.76781389361031</v>
      </c>
    </row>
    <row r="94" spans="1:5" ht="12.95" customHeight="1" x14ac:dyDescent="0.2">
      <c r="A94" s="1" t="s">
        <v>74</v>
      </c>
      <c r="B94" s="20">
        <f>SUM(B95,B96,B97,B98)</f>
        <v>-4837.9043413299996</v>
      </c>
      <c r="C94" s="20">
        <f>SUM(C95,C96,C97,C98)</f>
        <v>-4069.0434453600001</v>
      </c>
      <c r="D94" s="47">
        <f t="shared" si="2"/>
        <v>768.86089596999955</v>
      </c>
      <c r="E94" s="48">
        <f t="shared" si="3"/>
        <v>-15.892436925667496</v>
      </c>
    </row>
    <row r="95" spans="1:5" ht="12.95" customHeight="1" x14ac:dyDescent="0.2">
      <c r="A95" s="1" t="s">
        <v>75</v>
      </c>
      <c r="B95" s="20">
        <v>-559.07955636999998</v>
      </c>
      <c r="C95" s="20">
        <v>-259.50459416000001</v>
      </c>
      <c r="D95" s="47">
        <f t="shared" si="2"/>
        <v>299.57496220999997</v>
      </c>
      <c r="E95" s="48">
        <f t="shared" si="3"/>
        <v>-53.583601617466528</v>
      </c>
    </row>
    <row r="96" spans="1:5" ht="12.95" customHeight="1" x14ac:dyDescent="0.2">
      <c r="A96" s="1" t="s">
        <v>76</v>
      </c>
      <c r="B96" s="20">
        <v>-3300.04373459</v>
      </c>
      <c r="C96" s="20">
        <v>-2224.3682207399997</v>
      </c>
      <c r="D96" s="47">
        <f t="shared" si="2"/>
        <v>1075.6755138500002</v>
      </c>
      <c r="E96" s="48">
        <f t="shared" si="3"/>
        <v>-32.595795703405813</v>
      </c>
    </row>
    <row r="97" spans="1:5" ht="12.95" customHeight="1" x14ac:dyDescent="0.2">
      <c r="A97" s="1" t="s">
        <v>77</v>
      </c>
      <c r="B97" s="20">
        <v>-538.89848703000007</v>
      </c>
      <c r="C97" s="20">
        <v>-1436.1853153900001</v>
      </c>
      <c r="D97" s="47">
        <f t="shared" si="2"/>
        <v>-897.28682836000007</v>
      </c>
      <c r="E97" s="48">
        <f t="shared" si="3"/>
        <v>166.50386853100383</v>
      </c>
    </row>
    <row r="98" spans="1:5" ht="12.95" customHeight="1" x14ac:dyDescent="0.2">
      <c r="A98" s="1" t="s">
        <v>78</v>
      </c>
      <c r="B98" s="20">
        <v>-439.88256334000005</v>
      </c>
      <c r="C98" s="20">
        <v>-148.98531507000001</v>
      </c>
      <c r="D98" s="47">
        <f t="shared" si="2"/>
        <v>290.89724827000003</v>
      </c>
      <c r="E98" s="48">
        <f t="shared" si="3"/>
        <v>-66.130661343163027</v>
      </c>
    </row>
    <row r="99" spans="1:5" ht="12.95" customHeight="1" x14ac:dyDescent="0.2">
      <c r="A99" s="1" t="s">
        <v>64</v>
      </c>
      <c r="B99" s="20">
        <f>SUM(B100,B101,B102,B103)</f>
        <v>5607.3736906300001</v>
      </c>
      <c r="C99" s="20">
        <f>SUM(C100,C101,C102,C103)</f>
        <v>7252.8599505399998</v>
      </c>
      <c r="D99" s="47">
        <f t="shared" si="2"/>
        <v>1645.4862599099997</v>
      </c>
      <c r="E99" s="48">
        <f t="shared" si="3"/>
        <v>29.345043699506448</v>
      </c>
    </row>
    <row r="100" spans="1:5" ht="12.95" customHeight="1" x14ac:dyDescent="0.2">
      <c r="A100" s="1" t="s">
        <v>79</v>
      </c>
      <c r="B100" s="20">
        <v>590.05463758999997</v>
      </c>
      <c r="C100" s="20">
        <v>190.12499386000002</v>
      </c>
      <c r="D100" s="47">
        <f t="shared" si="2"/>
        <v>-399.92964372999995</v>
      </c>
      <c r="E100" s="48">
        <f t="shared" si="3"/>
        <v>-67.77840868490749</v>
      </c>
    </row>
    <row r="101" spans="1:5" ht="12.95" customHeight="1" x14ac:dyDescent="0.2">
      <c r="A101" s="1" t="s">
        <v>80</v>
      </c>
      <c r="B101" s="20">
        <v>905.78193935000013</v>
      </c>
      <c r="C101" s="20">
        <v>2666.1714020300001</v>
      </c>
      <c r="D101" s="47">
        <f t="shared" si="2"/>
        <v>1760.38946268</v>
      </c>
      <c r="E101" s="48">
        <f t="shared" si="3"/>
        <v>194.35024990046463</v>
      </c>
    </row>
    <row r="102" spans="1:5" ht="12.95" customHeight="1" x14ac:dyDescent="0.2">
      <c r="A102" s="1" t="s">
        <v>81</v>
      </c>
      <c r="B102" s="20">
        <v>3628.0837336800005</v>
      </c>
      <c r="C102" s="20">
        <v>4328.4655372199995</v>
      </c>
      <c r="D102" s="47">
        <f t="shared" si="2"/>
        <v>700.38180353999905</v>
      </c>
      <c r="E102" s="48">
        <f t="shared" si="3"/>
        <v>19.304455325500285</v>
      </c>
    </row>
    <row r="103" spans="1:5" ht="12.95" customHeight="1" x14ac:dyDescent="0.2">
      <c r="A103" s="1" t="s">
        <v>82</v>
      </c>
      <c r="B103" s="20">
        <v>483.45338001000005</v>
      </c>
      <c r="C103" s="20">
        <v>68.098017429999999</v>
      </c>
      <c r="D103" s="47">
        <f t="shared" si="2"/>
        <v>-415.35536258000002</v>
      </c>
      <c r="E103" s="48">
        <f t="shared" si="3"/>
        <v>-85.914253525626108</v>
      </c>
    </row>
    <row r="104" spans="1:5" ht="12.95" customHeight="1" x14ac:dyDescent="0.2">
      <c r="A104" s="1" t="s">
        <v>65</v>
      </c>
      <c r="B104" s="22">
        <v>2094.39247703</v>
      </c>
      <c r="C104" s="22">
        <v>793.37871495000002</v>
      </c>
      <c r="D104" s="49">
        <f t="shared" si="2"/>
        <v>-1301.0137620800001</v>
      </c>
      <c r="E104" s="50">
        <f t="shared" si="3"/>
        <v>-62.118909246892045</v>
      </c>
    </row>
    <row r="105" spans="1:5" ht="14.1" customHeight="1" x14ac:dyDescent="0.2">
      <c r="A105" s="1" t="s">
        <v>83</v>
      </c>
      <c r="B105" s="21">
        <f>SUM(-B15,-B78)</f>
        <v>112.92053286999993</v>
      </c>
      <c r="C105" s="21">
        <f>SUM(-C15,-C78)</f>
        <v>-3895.1823151400031</v>
      </c>
      <c r="D105" s="45">
        <f t="shared" si="2"/>
        <v>-4008.1028480100031</v>
      </c>
      <c r="E105" s="46">
        <f t="shared" si="3"/>
        <v>-3549.4898457699824</v>
      </c>
    </row>
    <row r="106" spans="1:5" ht="6" customHeight="1" x14ac:dyDescent="0.2">
      <c r="A106" s="5"/>
      <c r="B106" s="6"/>
      <c r="C106" s="6"/>
      <c r="D106" s="6"/>
      <c r="E106" s="7"/>
    </row>
    <row r="107" spans="1:5" ht="6" customHeight="1" x14ac:dyDescent="0.2">
      <c r="A107" s="3"/>
    </row>
    <row r="108" spans="1:5" ht="12.75" customHeight="1" x14ac:dyDescent="0.2">
      <c r="A108" s="8" t="s">
        <v>85</v>
      </c>
    </row>
    <row r="109" spans="1:5" ht="12.75" customHeight="1" x14ac:dyDescent="0.2">
      <c r="A109" s="23" t="s">
        <v>89</v>
      </c>
    </row>
    <row r="110" spans="1:5" ht="12.75" customHeight="1" x14ac:dyDescent="0.2">
      <c r="A110" s="9" t="s">
        <v>6</v>
      </c>
    </row>
    <row r="111" spans="1:5" ht="12.75" customHeight="1" x14ac:dyDescent="0.2">
      <c r="A111" s="10" t="s">
        <v>7</v>
      </c>
    </row>
    <row r="112" spans="1:5" ht="12.75" customHeight="1" x14ac:dyDescent="0.2">
      <c r="A112" s="11" t="s">
        <v>11</v>
      </c>
    </row>
  </sheetData>
  <mergeCells count="12">
    <mergeCell ref="B9:C9"/>
    <mergeCell ref="D9:E10"/>
    <mergeCell ref="B10:C10"/>
    <mergeCell ref="B11:C12"/>
    <mergeCell ref="D11:D13"/>
    <mergeCell ref="E11:E13"/>
    <mergeCell ref="A7:E7"/>
    <mergeCell ref="A1:E1"/>
    <mergeCell ref="A2:E2"/>
    <mergeCell ref="A3:E3"/>
    <mergeCell ref="A5:E5"/>
    <mergeCell ref="A6:E6"/>
  </mergeCells>
  <printOptions horizontalCentered="1"/>
  <pageMargins left="0.74803149606299213" right="0.74803149606299213" top="0.98425196850393704" bottom="0.98425196850393704" header="0.31496062992125984" footer="0.31496062992125984"/>
  <pageSetup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Cuadro 10 RCN</vt:lpstr>
      <vt:lpstr>'Cuadro 10 RCN'!Área_de_impresión</vt:lpstr>
      <vt:lpstr>'Cuadro 10 RCN'!Títulos_a_imprimir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Dalys Liao de Pardo</dc:creator>
  <cp:lastModifiedBy>Dalys Liao de Pardo</cp:lastModifiedBy>
  <cp:lastPrinted>2026-08-24T13:17:48Z</cp:lastPrinted>
  <dcterms:created xsi:type="dcterms:W3CDTF">2018-11-21T20:09:16Z</dcterms:created>
  <dcterms:modified xsi:type="dcterms:W3CDTF">2026-09-24T22:25:34Z</dcterms:modified>
</cp:coreProperties>
</file>